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<sst xmlns="http://schemas.openxmlformats.org/spreadsheetml/2006/main" count="18" uniqueCount="18">
  <si>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N79567</t>
  </si>
  <si>
    <t>INPUT</t>
  </si>
  <si>
    <t>WEIGHT (LBS.)</t>
  </si>
  <si>
    <t>MOMENT/1000</t>
  </si>
  <si>
    <t>AIRCRAFT:</t>
  </si>
  <si>
    <t>OIL:</t>
  </si>
  <si>
    <t>FUEL (GAL.):</t>
  </si>
  <si>
    <t>PILOT &amp; CO (LBS.):</t>
  </si>
  <si>
    <t>REAR PASS. (LBS):</t>
  </si>
  <si>
    <t>BAGGAGE (LBS.):</t>
  </si>
  <si>
    <t>TOTAL:</t>
  </si>
  <si>
    <t>Maximum Weight = 2300</t>
  </si>
  <si>
    <t>Normal</t>
  </si>
  <si>
    <t>Weight</t>
  </si>
  <si>
    <t>Mom/100</t>
  </si>
  <si>
    <t>Loaded Wt</t>
  </si>
  <si>
    <t>Utility</t>
  </si>
  <si>
    <t>Your CG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</si>
</sst>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1"/>
      <name val="Calibri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b/>
      <sz val="11"/>
      <color indexed="53"/>
      <name val="Calibri"/>
      <family val="0"/>
    </font>
    <font>
      <b/>
      <sz val="13"/>
      <color indexed="62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sz val="11"/>
      <color indexed="16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53"/>
      <name val="Calibri"/>
      <family val="0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u val="single"/>
      <sz val="11"/>
      <color rgb="FF0000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1" borderId="0" applyNumberFormat="0" applyBorder="0" applyAlignment="0" applyProtection="0"/>
    <xf numFmtId="0" fontId="33" fillId="0" borderId="1" applyNumberFormat="0" applyFill="0" applyAlignment="0" applyProtection="0"/>
    <xf numFmtId="0" fontId="3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0" borderId="2" applyNumberFormat="0" applyFill="0" applyAlignment="0" applyProtection="0"/>
    <xf numFmtId="0" fontId="37" fillId="25" borderId="3" applyNumberFormat="0" applyAlignment="0" applyProtection="0"/>
    <xf numFmtId="44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0" fillId="27" borderId="4" applyNumberFormat="0" applyFont="0" applyAlignment="0" applyProtection="0"/>
    <xf numFmtId="0" fontId="38" fillId="28" borderId="5" applyNumberFormat="0" applyAlignment="0" applyProtection="0"/>
    <xf numFmtId="0" fontId="39" fillId="0" borderId="0" applyNumberFormat="0" applyFill="0" applyBorder="0" applyAlignment="0" applyProtection="0"/>
    <xf numFmtId="0" fontId="40" fillId="25" borderId="5" applyNumberFormat="0" applyAlignment="0" applyProtection="0"/>
    <xf numFmtId="0" fontId="41" fillId="29" borderId="0" applyNumberFormat="0" applyBorder="0" applyAlignment="0" applyProtection="0"/>
    <xf numFmtId="0" fontId="39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1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0" fontId="48" fillId="31" borderId="9" applyNumberFormat="0" applyAlignment="0" applyProtection="0"/>
    <xf numFmtId="0" fontId="31" fillId="1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2" fillId="32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2" fillId="32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center"/>
      <protection locked="0"/>
    </xf>
    <xf numFmtId="0" fontId="2" fillId="32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locked="0"/>
    </xf>
    <xf numFmtId="0" fontId="2" fillId="32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2" fontId="2" fillId="33" borderId="24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2" fontId="2" fillId="33" borderId="27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CG Envelope Graph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135"/>
          <c:w val="0.8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Sheet1!$C$14:$C$18</c:f>
              <c:numCache/>
            </c:numRef>
          </c:xVal>
          <c:yVal>
            <c:numRef>
              <c:f>Sheet1!$D$14:$D$18</c:f>
              <c:numCache/>
            </c:numRef>
          </c:yVal>
          <c:smooth val="0"/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Utility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Sheet1!$C$20:$C$24</c:f>
              <c:numCache/>
            </c:numRef>
          </c:xVal>
          <c:yVal>
            <c:numRef>
              <c:f>Sheet1!$D$20:$D$24</c:f>
              <c:numCache/>
            </c:numRef>
          </c:yVal>
          <c:smooth val="0"/>
        </c:ser>
        <c:ser>
          <c:idx val="2"/>
          <c:order val="2"/>
          <c:tx>
            <c:strRef>
              <c:f>Sheet1!$C$25</c:f>
              <c:strCache>
                <c:ptCount val="1"/>
                <c:pt idx="0">
                  <c:v>Your CG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Sheet1!$E$9</c:f>
              <c:numCache/>
            </c:numRef>
          </c:xVal>
          <c:yVal>
            <c:numRef>
              <c:f>Sheet1!$D$9</c:f>
              <c:numCache/>
            </c:numRef>
          </c:yVal>
          <c:smooth val="0"/>
        </c:ser>
        <c:axId val="59948314"/>
        <c:axId val="2663915"/>
      </c:scatterChart>
      <c:valAx>
        <c:axId val="59948314"/>
        <c:scaling>
          <c:orientation val="minMax"/>
          <c:max val="11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Loaded Aircraft Moment/100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3915"/>
        <c:crosses val="autoZero"/>
        <c:crossBetween val="midCat"/>
        <c:dispUnits/>
        <c:majorUnit val="5"/>
        <c:minorUnit val="1"/>
      </c:valAx>
      <c:valAx>
        <c:axId val="2663915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Loaded Aircraft Weight (lbs)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48314"/>
        <c:crosses val="autoZero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425"/>
          <c:y val="0.93875"/>
          <c:w val="0.228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8</xdr:col>
      <xdr:colOff>571500</xdr:colOff>
      <xdr:row>40</xdr:row>
      <xdr:rowOff>152400</xdr:rowOff>
    </xdr:to>
    <xdr:graphicFrame>
      <xdr:nvGraphicFramePr>
        <xdr:cNvPr id="1" name="Chart 35"/>
        <xdr:cNvGraphicFramePr/>
      </xdr:nvGraphicFramePr>
      <xdr:xfrm>
        <a:off x="76200" y="1609725"/>
        <a:ext cx="93726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90" zoomScaleNormal="90" workbookViewId="0" topLeftCell="A1">
      <selection activeCell="D4" sqref="D4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3" width="15.28125" style="1" customWidth="1"/>
    <col min="4" max="4" width="21.00390625" style="1" customWidth="1"/>
    <col min="5" max="5" width="22.421875" style="1" customWidth="1"/>
    <col min="6" max="7" width="8.8515625" style="0" customWidth="1"/>
    <col min="8" max="8" width="10.8515625" style="0" customWidth="1"/>
    <col min="9" max="12" width="8.8515625" style="0" customWidth="1"/>
    <col min="13" max="13" width="8.7109375" style="0" bestFit="1" customWidth="1"/>
    <col min="14" max="14" width="10.00390625" style="0" bestFit="1" customWidth="1"/>
  </cols>
  <sheetData>
    <row r="1" ht="12.75">
      <c r="I1" s="29"/>
    </row>
    <row r="2" spans="2:5" ht="14.25">
      <c r="B2" s="2" t="s">
        <v>0</v>
      </c>
      <c r="C2" s="3" t="s">
        <v>1</v>
      </c>
      <c r="D2" s="4" t="s">
        <v>2</v>
      </c>
      <c r="E2" s="20" t="s">
        <v>3</v>
      </c>
    </row>
    <row r="3" spans="2:6" ht="13.5">
      <c r="B3" s="5" t="s">
        <v>4</v>
      </c>
      <c r="C3" s="6"/>
      <c r="D3" s="7">
        <v>1398.53</v>
      </c>
      <c r="E3" s="21">
        <f>1398.53*38.11/1000</f>
        <v>53.2979783</v>
      </c>
      <c r="F3" s="22"/>
    </row>
    <row r="4" spans="2:6" ht="12.75">
      <c r="B4" s="8" t="s">
        <v>5</v>
      </c>
      <c r="C4" s="9">
        <v>8</v>
      </c>
      <c r="D4" s="10">
        <v>15</v>
      </c>
      <c r="E4" s="23">
        <v>-0.2</v>
      </c>
      <c r="F4" s="22"/>
    </row>
    <row r="5" spans="2:9" ht="12.75">
      <c r="B5" s="11" t="s">
        <v>6</v>
      </c>
      <c r="C5" s="12">
        <v>38</v>
      </c>
      <c r="D5" s="13">
        <f>C5*6</f>
        <v>228</v>
      </c>
      <c r="E5" s="24">
        <f>D5*48.25/1000</f>
        <v>11.001</v>
      </c>
      <c r="H5" s="25"/>
      <c r="I5" s="25"/>
    </row>
    <row r="6" spans="2:9" ht="12.75">
      <c r="B6" s="11" t="s">
        <v>7</v>
      </c>
      <c r="C6" s="12">
        <v>350</v>
      </c>
      <c r="D6" s="13">
        <f>C6</f>
        <v>350</v>
      </c>
      <c r="E6" s="24">
        <f>C6*35.88/1000</f>
        <v>12.558</v>
      </c>
      <c r="H6" s="1"/>
      <c r="I6" s="1"/>
    </row>
    <row r="7" spans="2:9" ht="12.75">
      <c r="B7" s="11" t="s">
        <v>8</v>
      </c>
      <c r="C7" s="12">
        <v>200</v>
      </c>
      <c r="D7" s="13">
        <f>C7</f>
        <v>200</v>
      </c>
      <c r="E7" s="24">
        <f>D7*70/1000</f>
        <v>14</v>
      </c>
      <c r="H7" s="1"/>
      <c r="I7" s="1"/>
    </row>
    <row r="8" spans="2:9" ht="13.5">
      <c r="B8" s="14" t="s">
        <v>9</v>
      </c>
      <c r="C8" s="15">
        <v>50</v>
      </c>
      <c r="D8" s="16">
        <f>C8</f>
        <v>50</v>
      </c>
      <c r="E8" s="26">
        <f>D8*94.37/1000</f>
        <v>4.7185</v>
      </c>
      <c r="H8" s="1"/>
      <c r="I8" s="1"/>
    </row>
    <row r="9" spans="2:7" ht="15">
      <c r="B9" s="17"/>
      <c r="C9" s="18" t="s">
        <v>10</v>
      </c>
      <c r="D9" s="19">
        <f>SUM(D3:D8)</f>
        <v>2241.5299999999997</v>
      </c>
      <c r="E9" s="27">
        <f>SUM(E3:E8)</f>
        <v>95.3754783</v>
      </c>
      <c r="G9" s="28" t="s">
        <v>11</v>
      </c>
    </row>
    <row r="10" ht="12.75"/>
    <row r="12" spans="3:10" ht="12">
      <c r="C12" s="1" t="s">
        <v>12</v>
      </c>
      <c r="I12" s="25" t="s">
        <v>13</v>
      </c>
      <c r="J12" s="25"/>
    </row>
    <row r="13" spans="3:10" ht="12">
      <c r="C13" s="1" t="s">
        <v>14</v>
      </c>
      <c r="D13" s="1" t="s">
        <v>15</v>
      </c>
      <c r="I13" s="1">
        <v>2050</v>
      </c>
      <c r="J13" s="1"/>
    </row>
    <row r="14" spans="3:10" ht="12">
      <c r="C14" s="1">
        <v>52.5</v>
      </c>
      <c r="D14" s="1">
        <v>1500</v>
      </c>
      <c r="I14" s="1">
        <v>2100</v>
      </c>
      <c r="J14" s="1"/>
    </row>
    <row r="15" spans="3:10" ht="12">
      <c r="C15" s="1">
        <v>68</v>
      </c>
      <c r="D15" s="1">
        <v>1960</v>
      </c>
      <c r="I15" s="1">
        <v>2150</v>
      </c>
      <c r="J15" s="1"/>
    </row>
    <row r="16" spans="3:10" ht="12">
      <c r="C16" s="1">
        <v>88</v>
      </c>
      <c r="D16" s="1">
        <v>2300</v>
      </c>
      <c r="I16" s="1">
        <v>2200</v>
      </c>
      <c r="J16" s="1"/>
    </row>
    <row r="17" spans="3:10" ht="12">
      <c r="C17" s="1">
        <v>109</v>
      </c>
      <c r="D17" s="1">
        <v>2300</v>
      </c>
      <c r="I17" s="1">
        <v>2250</v>
      </c>
      <c r="J17" s="1"/>
    </row>
    <row r="18" spans="3:10" ht="12">
      <c r="C18" s="1">
        <v>71</v>
      </c>
      <c r="D18" s="1">
        <v>1500</v>
      </c>
      <c r="I18" s="1">
        <v>2300</v>
      </c>
      <c r="J18" s="1"/>
    </row>
    <row r="19" spans="3:10" ht="12">
      <c r="C19" s="1" t="s">
        <v>16</v>
      </c>
      <c r="I19" s="1">
        <v>2350</v>
      </c>
      <c r="J19" s="1"/>
    </row>
    <row r="20" spans="3:10" ht="12">
      <c r="C20" s="1">
        <v>52.5</v>
      </c>
      <c r="D20" s="1">
        <v>1500</v>
      </c>
      <c r="I20" s="1">
        <v>2400</v>
      </c>
      <c r="J20" s="1"/>
    </row>
    <row r="21" spans="3:10" ht="12">
      <c r="C21" s="1">
        <v>68</v>
      </c>
      <c r="D21" s="1">
        <v>1960</v>
      </c>
      <c r="I21" s="1">
        <v>2450</v>
      </c>
      <c r="J21" s="1"/>
    </row>
    <row r="22" spans="3:4" ht="12">
      <c r="C22" s="1">
        <v>70.4</v>
      </c>
      <c r="D22" s="1">
        <v>2000</v>
      </c>
    </row>
    <row r="23" spans="3:4" ht="12">
      <c r="C23" s="1">
        <v>81</v>
      </c>
      <c r="D23" s="1">
        <v>2000</v>
      </c>
    </row>
    <row r="24" spans="3:4" ht="12">
      <c r="C24" s="1">
        <v>61</v>
      </c>
      <c r="D24" s="1">
        <v>1500</v>
      </c>
    </row>
    <row r="25" ht="12">
      <c r="C25" s="1" t="s">
        <v>17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LEVEL3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link.brian</dc:creator>
  <cp:keywords/>
  <dc:description/>
  <cp:lastModifiedBy>madisonshelton</cp:lastModifiedBy>
  <cp:lastPrinted>2003-06-14T18:46:56Z</cp:lastPrinted>
  <dcterms:created xsi:type="dcterms:W3CDTF">1999-04-13T16:05:49Z</dcterms:created>
  <dcterms:modified xsi:type="dcterms:W3CDTF">2023-12-25T15:39:51Z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">
    <vt:r8>-2101494126</vt:r8>
  </property>
  <property fmtid="{D5CDD505-2E9C-101B-9397-08002B2CF9AE}" pid="3" name="_EmailSubje">
    <vt:lpwstr>[musketeermail] Beech Aero Club website is OPEN !!!</vt:lpwstr>
  </property>
  <property fmtid="{D5CDD505-2E9C-101B-9397-08002B2CF9AE}" pid="4" name="_AuthorEma">
    <vt:lpwstr>david.snodgrass@unisys.com</vt:lpwstr>
  </property>
  <property fmtid="{D5CDD505-2E9C-101B-9397-08002B2CF9AE}" pid="5" name="_AuthorEmailDisplayNa">
    <vt:lpwstr>Snodgrass, David L.</vt:lpwstr>
  </property>
  <property fmtid="{D5CDD505-2E9C-101B-9397-08002B2CF9AE}" pid="6" name="_ReviewingToolsShownOn">
    <vt:lpwstr/>
  </property>
  <property fmtid="{D5CDD505-2E9C-101B-9397-08002B2CF9AE}" pid="7" name="KSOProductBuildV">
    <vt:lpwstr>1033-5.5.1.8075</vt:lpwstr>
  </property>
  <property fmtid="{D5CDD505-2E9C-101B-9397-08002B2CF9AE}" pid="8" name="퀀_generated_2.-2147483648">
    <vt:i4>2052</vt:i4>
  </property>
</Properties>
</file>